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60" windowHeight="8520" activeTab="0"/>
  </bookViews>
  <sheets>
    <sheet name="Street light" sheetId="1" r:id="rId1"/>
  </sheets>
  <definedNames/>
  <calcPr fullCalcOnLoad="1"/>
</workbook>
</file>

<file path=xl/comments1.xml><?xml version="1.0" encoding="utf-8"?>
<comments xmlns="http://schemas.openxmlformats.org/spreadsheetml/2006/main">
  <authors>
    <author>magasweran</author>
  </authors>
  <commentList>
    <comment ref="B16" authorId="0">
      <text>
        <r>
          <rPr>
            <b/>
            <sz val="8"/>
            <rFont val="Tahoma"/>
            <family val="2"/>
          </rPr>
          <t>magasweran:</t>
        </r>
        <r>
          <rPr>
            <sz val="8"/>
            <rFont val="Tahoma"/>
            <family val="2"/>
          </rPr>
          <t xml:space="preserve">
Include number of times you change the bulb. We know you need to change 2 times per year for Mercury lamps. Include Lift van charges, labor, stopping traffic and other overhead charges in this column. This figures can be obtained from the local authorities. </t>
        </r>
      </text>
    </comment>
    <comment ref="C16" authorId="0">
      <text>
        <r>
          <rPr>
            <b/>
            <sz val="8"/>
            <rFont val="Tahoma"/>
            <family val="2"/>
          </rPr>
          <t>magasweran:</t>
        </r>
        <r>
          <rPr>
            <sz val="8"/>
            <rFont val="Tahoma"/>
            <family val="2"/>
          </rPr>
          <t xml:space="preserve">
Include number of times you change the bulb. We estimate 16,000 hours is like 4 years so you need to change 1 time every 4 year for Philips HPS lamps. Include Lift van charges, labor, stopping traffic and other overhead charges in this column. This figures can be obtained from the local authorities. </t>
        </r>
      </text>
    </comment>
    <comment ref="D16" authorId="0">
      <text>
        <r>
          <rPr>
            <b/>
            <sz val="8"/>
            <rFont val="Tahoma"/>
            <family val="2"/>
          </rPr>
          <t>magasweran:</t>
        </r>
        <r>
          <rPr>
            <sz val="8"/>
            <rFont val="Tahoma"/>
            <family val="2"/>
          </rPr>
          <t xml:space="preserve">
This should be "0" but about 5% failure rate over the 50,000 hours is normal. We can put any number to justify the expense you will occur. In China we use RMB 10.00 per lamp so we are not saying zero maintenance.  </t>
        </r>
      </text>
    </comment>
    <comment ref="A24" authorId="0">
      <text>
        <r>
          <rPr>
            <b/>
            <sz val="8"/>
            <rFont val="Tahoma"/>
            <family val="2"/>
          </rPr>
          <t>magasweran:</t>
        </r>
        <r>
          <rPr>
            <sz val="8"/>
            <rFont val="Tahoma"/>
            <family val="2"/>
          </rPr>
          <t xml:space="preserve">
1KW/h will emits 400 grams of carbon in a coal fire furnace. This number will change if the electricity is generated by hydro , solar or wind power.</t>
        </r>
      </text>
    </comment>
    <comment ref="A40" authorId="0">
      <text>
        <r>
          <rPr>
            <b/>
            <sz val="8"/>
            <rFont val="Tahoma"/>
            <family val="2"/>
          </rPr>
          <t>magasweran:</t>
        </r>
        <r>
          <rPr>
            <sz val="8"/>
            <rFont val="Tahoma"/>
            <family val="2"/>
          </rPr>
          <t xml:space="preserve">
Price per 80 Watt LED is estimated to be $500.00 You can input your selling price in any local curency.</t>
        </r>
      </text>
    </comment>
    <comment ref="B6" authorId="0">
      <text>
        <r>
          <rPr>
            <b/>
            <sz val="8"/>
            <rFont val="Tahoma"/>
            <family val="2"/>
          </rPr>
          <t>magasweran:</t>
        </r>
        <r>
          <rPr>
            <sz val="8"/>
            <rFont val="Tahoma"/>
            <family val="2"/>
          </rPr>
          <t xml:space="preserve">
Change this number using your own counrty specific price and currency. </t>
        </r>
      </text>
    </comment>
    <comment ref="B12" authorId="0">
      <text>
        <r>
          <rPr>
            <b/>
            <sz val="8"/>
            <rFont val="Tahoma"/>
            <family val="2"/>
          </rPr>
          <t>magasweran:</t>
        </r>
        <r>
          <rPr>
            <sz val="8"/>
            <rFont val="Tahoma"/>
            <family val="2"/>
          </rPr>
          <t xml:space="preserve">
Including Mercury lamps.</t>
        </r>
      </text>
    </comment>
    <comment ref="C12" authorId="0">
      <text>
        <r>
          <rPr>
            <b/>
            <sz val="8"/>
            <rFont val="Tahoma"/>
            <family val="2"/>
          </rPr>
          <t>magasweran:</t>
        </r>
        <r>
          <rPr>
            <sz val="8"/>
            <rFont val="Tahoma"/>
            <family val="2"/>
          </rPr>
          <t xml:space="preserve">
High Pressure Sodium Lamps.</t>
        </r>
      </text>
    </comment>
    <comment ref="C17" authorId="0">
      <text>
        <r>
          <rPr>
            <b/>
            <sz val="8"/>
            <rFont val="Tahoma"/>
            <family val="2"/>
          </rPr>
          <t>magasweran:</t>
        </r>
        <r>
          <rPr>
            <sz val="8"/>
            <rFont val="Tahoma"/>
            <family val="2"/>
          </rPr>
          <t xml:space="preserve">
Best available in the market will last about 4 years. But we know most Sodium lamps need to be changed in every 2 years.
</t>
        </r>
      </text>
    </comment>
  </commentList>
</comments>
</file>

<file path=xl/sharedStrings.xml><?xml version="1.0" encoding="utf-8"?>
<sst xmlns="http://schemas.openxmlformats.org/spreadsheetml/2006/main" count="38" uniqueCount="38">
  <si>
    <t>LED vs normal light</t>
  </si>
  <si>
    <t>LED vs Sodium light</t>
  </si>
  <si>
    <t>Total investment LED Lamp for above number of lamps</t>
  </si>
  <si>
    <t>Total savings per year</t>
  </si>
  <si>
    <t>LED Street Light Cost Savings Calculator</t>
  </si>
  <si>
    <t>Percentage saving</t>
  </si>
  <si>
    <t>Savings per year</t>
  </si>
  <si>
    <t>Savings during total lifetime of lamp</t>
  </si>
  <si>
    <t>Payback period on initial investment (years)</t>
  </si>
  <si>
    <t>Reduced CO2 emissions (tons per year)</t>
  </si>
  <si>
    <t>Percentage annual reduction in CO2 emissions</t>
  </si>
  <si>
    <t>C02 emissions (tons per year)</t>
  </si>
  <si>
    <t>Total cost per year (at current values)</t>
  </si>
  <si>
    <t>Watts consumed per lamp</t>
  </si>
  <si>
    <t>Price per KWH for electricity</t>
  </si>
  <si>
    <t>Price per KWH for electricity in your application</t>
  </si>
  <si>
    <t>Total current electricity cost per year for above number of lights</t>
  </si>
  <si>
    <t>Comparison of savings in Electricity, Maintenance, and CO2 Emissions</t>
  </si>
  <si>
    <t>Average lifetime (in hours) of replacement lamp</t>
  </si>
  <si>
    <t>Total savings lifetime</t>
  </si>
  <si>
    <t>ROI</t>
  </si>
  <si>
    <t>Number of lights installed</t>
  </si>
  <si>
    <t>Average number of hours of use per day</t>
  </si>
  <si>
    <t>Normal lights</t>
  </si>
  <si>
    <t>Sodium bulbs</t>
  </si>
  <si>
    <t>LED lights</t>
  </si>
  <si>
    <t>Number of lights</t>
  </si>
  <si>
    <t>Number of hours of use  per 24 hour period</t>
  </si>
  <si>
    <t>Your current maintenance cost per light per year</t>
  </si>
  <si>
    <t>Total current maintenance cost per year for above number of lights</t>
  </si>
  <si>
    <t>Average lifetime for each light (in years)</t>
  </si>
  <si>
    <t>Sodum lamp vs normal light</t>
  </si>
  <si>
    <t>LED lamp vs normal light</t>
  </si>
  <si>
    <t>LED lamp vs Sodium light</t>
  </si>
  <si>
    <t>Total electricity and maintenance costs during lifetime of total light above</t>
  </si>
  <si>
    <t>Price per LED lamp(single unit) Change to your selling price</t>
  </si>
  <si>
    <t>Number of days used per year</t>
  </si>
  <si>
    <t xml:space="preserve">                  Copyright 2009, 2017 U-Tron (Beijing) Electronics Co. Ltd.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</si>
</sst>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_ "/>
    <numFmt numFmtId="193" formatCode="#,##0.00_ "/>
    <numFmt numFmtId="194" formatCode="#,##0.000"/>
  </numFmts>
  <fonts count="41">
    <font>
      <sz val="11"/>
      <color theme="1"/>
      <name val="Calibri"/>
      <family val="2"/>
    </font>
    <font>
      <sz val="11"/>
      <color indexed="8"/>
      <name val="Calibri"/>
      <family val="2"/>
    </font>
    <font>
      <b/>
      <sz val="11"/>
      <color indexed="8"/>
      <name val="Arial"/>
      <family val="2"/>
    </font>
    <font>
      <sz val="11"/>
      <color indexed="8"/>
      <name val="Arial"/>
      <family val="2"/>
    </font>
    <font>
      <b/>
      <sz val="11"/>
      <color indexed="8"/>
      <name val="Calibri"/>
      <family val="2"/>
    </font>
    <font>
      <sz val="9"/>
      <name val="宋体"/>
      <family val="0"/>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b/>
      <sz val="14"/>
      <color indexed="8"/>
      <name val="Calibri"/>
      <family val="2"/>
    </font>
    <font>
      <b/>
      <u val="single"/>
      <sz val="11"/>
      <color indexed="8"/>
      <name val="Calibri"/>
      <family val="2"/>
    </font>
    <font>
      <b/>
      <sz val="14"/>
      <color indexed="8"/>
      <name val="Batang"/>
      <family val="1"/>
    </font>
    <font>
      <u val="single"/>
      <sz val="13.75"/>
      <color indexed="12"/>
      <name val="Calibri"/>
      <family val="2"/>
    </font>
    <font>
      <sz val="12"/>
      <color indexed="8"/>
      <name val="Arial"/>
      <family val="2"/>
    </font>
    <font>
      <u val="single"/>
      <sz val="13.75"/>
      <color indexed="61"/>
      <name val="Calibri"/>
      <family val="2"/>
    </font>
    <font>
      <sz val="8"/>
      <name val="Tahoma"/>
      <family val="2"/>
    </font>
    <font>
      <b/>
      <sz val="8"/>
      <name val="Tahoma"/>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6"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191"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1" fillId="29" borderId="7" applyNumberFormat="0" applyFont="0" applyAlignment="0" applyProtection="0"/>
    <xf numFmtId="0" fontId="37"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
    <xf numFmtId="0" fontId="0" fillId="0" borderId="0" xfId="0" applyAlignment="1">
      <alignment/>
    </xf>
    <xf numFmtId="0" fontId="2" fillId="0" borderId="10" xfId="0" applyFont="1" applyBorder="1" applyAlignment="1">
      <alignment horizontal="center"/>
    </xf>
    <xf numFmtId="192" fontId="3" fillId="0" borderId="10" xfId="0" applyNumberFormat="1" applyFont="1" applyBorder="1" applyAlignment="1">
      <alignment horizontal="right" vertical="center"/>
    </xf>
    <xf numFmtId="192" fontId="3" fillId="0" borderId="10" xfId="0" applyNumberFormat="1" applyFont="1" applyBorder="1" applyAlignment="1">
      <alignment horizontal="right"/>
    </xf>
    <xf numFmtId="3"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4" fontId="3" fillId="0" borderId="10" xfId="0" applyNumberFormat="1" applyFont="1" applyBorder="1" applyAlignment="1">
      <alignment horizontal="right"/>
    </xf>
    <xf numFmtId="3" fontId="0" fillId="0" borderId="0" xfId="0" applyNumberFormat="1" applyAlignment="1">
      <alignment/>
    </xf>
    <xf numFmtId="0" fontId="4" fillId="0" borderId="0" xfId="0" applyFont="1" applyAlignment="1">
      <alignment horizontal="right"/>
    </xf>
    <xf numFmtId="194" fontId="3" fillId="0" borderId="10" xfId="0" applyNumberFormat="1" applyFont="1" applyBorder="1" applyAlignment="1">
      <alignment horizontal="right"/>
    </xf>
    <xf numFmtId="0" fontId="2" fillId="0" borderId="10" xfId="0" applyFont="1" applyBorder="1" applyAlignment="1">
      <alignment wrapText="1"/>
    </xf>
    <xf numFmtId="0" fontId="2" fillId="0" borderId="10" xfId="0" applyFont="1" applyFill="1" applyBorder="1" applyAlignment="1">
      <alignment wrapText="1"/>
    </xf>
    <xf numFmtId="0" fontId="3" fillId="30" borderId="10" xfId="0" applyFont="1" applyFill="1" applyBorder="1" applyAlignment="1">
      <alignment horizontal="right"/>
    </xf>
    <xf numFmtId="192" fontId="3" fillId="30" borderId="10" xfId="0" applyNumberFormat="1" applyFont="1" applyFill="1" applyBorder="1" applyAlignment="1">
      <alignment horizontal="right" vertical="center"/>
    </xf>
    <xf numFmtId="192" fontId="3" fillId="30" borderId="10" xfId="0" applyNumberFormat="1" applyFont="1" applyFill="1" applyBorder="1" applyAlignment="1">
      <alignment horizontal="right"/>
    </xf>
    <xf numFmtId="0" fontId="2" fillId="0" borderId="0" xfId="0" applyFont="1" applyFill="1" applyBorder="1" applyAlignment="1">
      <alignment wrapText="1"/>
    </xf>
    <xf numFmtId="194" fontId="3" fillId="0" borderId="0" xfId="0" applyNumberFormat="1" applyFont="1" applyBorder="1" applyAlignment="1">
      <alignment horizontal="right"/>
    </xf>
    <xf numFmtId="0" fontId="4" fillId="24" borderId="11" xfId="0" applyFont="1" applyFill="1" applyBorder="1" applyAlignment="1">
      <alignment horizontal="center" wrapText="1"/>
    </xf>
    <xf numFmtId="0" fontId="4" fillId="24" borderId="11" xfId="0" applyFont="1" applyFill="1" applyBorder="1" applyAlignment="1">
      <alignment horizontal="right" wrapText="1"/>
    </xf>
    <xf numFmtId="0" fontId="0" fillId="0" borderId="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Alignment="1">
      <alignment/>
    </xf>
    <xf numFmtId="0" fontId="4" fillId="0" borderId="0" xfId="0" applyFont="1" applyAlignment="1">
      <alignment/>
    </xf>
    <xf numFmtId="0" fontId="0" fillId="0" borderId="0" xfId="0" applyBorder="1" applyAlignment="1">
      <alignment/>
    </xf>
    <xf numFmtId="0" fontId="12" fillId="0" borderId="17" xfId="0" applyFont="1" applyFill="1" applyBorder="1" applyAlignment="1">
      <alignment/>
    </xf>
    <xf numFmtId="0" fontId="0" fillId="30" borderId="10" xfId="0" applyFill="1" applyBorder="1" applyAlignment="1">
      <alignment/>
    </xf>
    <xf numFmtId="0" fontId="0" fillId="0" borderId="18" xfId="0" applyFill="1" applyBorder="1" applyAlignment="1">
      <alignment/>
    </xf>
    <xf numFmtId="2" fontId="0" fillId="30" borderId="10" xfId="0" applyNumberFormat="1" applyFill="1" applyBorder="1" applyAlignment="1">
      <alignment/>
    </xf>
    <xf numFmtId="0" fontId="0" fillId="0" borderId="19" xfId="0" applyFill="1" applyBorder="1" applyAlignment="1">
      <alignment/>
    </xf>
    <xf numFmtId="0" fontId="0" fillId="0" borderId="10" xfId="0" applyBorder="1" applyAlignment="1">
      <alignment/>
    </xf>
    <xf numFmtId="0" fontId="2" fillId="0" borderId="10" xfId="0" applyFont="1" applyBorder="1" applyAlignment="1">
      <alignment/>
    </xf>
    <xf numFmtId="0" fontId="2" fillId="0" borderId="10" xfId="0" applyFont="1" applyFill="1" applyBorder="1" applyAlignment="1">
      <alignment/>
    </xf>
    <xf numFmtId="2" fontId="3" fillId="0" borderId="10" xfId="0" applyNumberFormat="1" applyFont="1" applyBorder="1" applyAlignment="1">
      <alignment/>
    </xf>
    <xf numFmtId="0" fontId="3" fillId="0" borderId="10" xfId="0" applyFont="1" applyBorder="1" applyAlignment="1">
      <alignment/>
    </xf>
    <xf numFmtId="0" fontId="2" fillId="0" borderId="11" xfId="0" applyFont="1" applyFill="1" applyBorder="1" applyAlignment="1">
      <alignment/>
    </xf>
    <xf numFmtId="3" fontId="3" fillId="30" borderId="11" xfId="0" applyNumberFormat="1" applyFont="1" applyFill="1" applyBorder="1" applyAlignment="1">
      <alignment/>
    </xf>
    <xf numFmtId="3" fontId="0" fillId="0" borderId="10" xfId="0" applyNumberFormat="1" applyBorder="1" applyAlignment="1">
      <alignment/>
    </xf>
    <xf numFmtId="9" fontId="0" fillId="0" borderId="10" xfId="0" applyNumberFormat="1" applyBorder="1" applyAlignment="1">
      <alignment/>
    </xf>
    <xf numFmtId="4" fontId="0" fillId="0" borderId="10" xfId="0" applyNumberFormat="1" applyBorder="1" applyAlignment="1">
      <alignment/>
    </xf>
    <xf numFmtId="9" fontId="0" fillId="0" borderId="0" xfId="0" applyNumberFormat="1" applyBorder="1" applyAlignment="1">
      <alignment/>
    </xf>
    <xf numFmtId="0" fontId="2" fillId="0" borderId="0" xfId="0" applyFont="1" applyFill="1" applyBorder="1" applyAlignment="1">
      <alignment/>
    </xf>
    <xf numFmtId="2" fontId="0" fillId="0" borderId="10" xfId="0" applyNumberFormat="1" applyBorder="1" applyAlignment="1">
      <alignment/>
    </xf>
    <xf numFmtId="0" fontId="13" fillId="0" borderId="0" xfId="0" applyFont="1" applyAlignment="1">
      <alignment horizontal="center"/>
    </xf>
    <xf numFmtId="0" fontId="15" fillId="0" borderId="0" xfId="0" applyFont="1" applyAlignment="1">
      <alignment/>
    </xf>
    <xf numFmtId="0" fontId="14" fillId="0" borderId="0" xfId="53" applyFont="1" applyAlignment="1" applyProtection="1">
      <alignment horizontal="center"/>
      <protection/>
    </xf>
    <xf numFmtId="3" fontId="0" fillId="30" borderId="10" xfId="0" applyNumberFormat="1" applyFill="1" applyBorder="1" applyAlignment="1">
      <alignment/>
    </xf>
    <xf numFmtId="0" fontId="2" fillId="24" borderId="17" xfId="0" applyFont="1" applyFill="1" applyBorder="1" applyAlignment="1">
      <alignment horizontal="center" wrapText="1"/>
    </xf>
    <xf numFmtId="0" fontId="2" fillId="24" borderId="12" xfId="0" applyFont="1" applyFill="1" applyBorder="1" applyAlignment="1">
      <alignment horizontal="center" wrapText="1"/>
    </xf>
    <xf numFmtId="0" fontId="2" fillId="24" borderId="13" xfId="0" applyFont="1" applyFill="1" applyBorder="1" applyAlignment="1">
      <alignment horizontal="center" wrapText="1"/>
    </xf>
    <xf numFmtId="0" fontId="2" fillId="24" borderId="19" xfId="0" applyFont="1" applyFill="1" applyBorder="1" applyAlignment="1">
      <alignment horizontal="center" wrapText="1"/>
    </xf>
    <xf numFmtId="0" fontId="2" fillId="24" borderId="15" xfId="0" applyFont="1" applyFill="1" applyBorder="1" applyAlignment="1">
      <alignment horizontal="center" wrapText="1"/>
    </xf>
    <xf numFmtId="0" fontId="2" fillId="24" borderId="16" xfId="0" applyFont="1" applyFill="1" applyBorder="1" applyAlignment="1">
      <alignment horizontal="center" wrapText="1"/>
    </xf>
    <xf numFmtId="0" fontId="11" fillId="24" borderId="17" xfId="0" applyFont="1" applyFill="1" applyBorder="1" applyAlignment="1">
      <alignment horizontal="center"/>
    </xf>
    <xf numFmtId="0" fontId="11" fillId="24" borderId="12" xfId="0" applyFont="1" applyFill="1" applyBorder="1" applyAlignment="1">
      <alignment horizontal="center"/>
    </xf>
    <xf numFmtId="0" fontId="11" fillId="24" borderId="13" xfId="0" applyFont="1" applyFill="1" applyBorder="1" applyAlignment="1">
      <alignment horizontal="center"/>
    </xf>
    <xf numFmtId="0" fontId="11" fillId="24" borderId="19" xfId="0" applyFont="1" applyFill="1" applyBorder="1" applyAlignment="1">
      <alignment horizontal="center"/>
    </xf>
    <xf numFmtId="0" fontId="11" fillId="24" borderId="15" xfId="0" applyFont="1" applyFill="1" applyBorder="1" applyAlignment="1">
      <alignment horizontal="center"/>
    </xf>
    <xf numFmtId="0" fontId="11" fillId="24" borderId="16" xfId="0" applyFont="1" applyFill="1" applyBorder="1" applyAlignment="1">
      <alignment horizontal="center"/>
    </xf>
    <xf numFmtId="0" fontId="15" fillId="0" borderId="0" xfId="0" applyFont="1" applyAlignment="1">
      <alignment horizontal="center"/>
    </xf>
    <xf numFmtId="0" fontId="0" fillId="0" borderId="0" xfId="0" applyAlignment="1">
      <alignment/>
    </xf>
    <xf numFmtId="0" fontId="0" fillId="31"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28575</xdr:rowOff>
    </xdr:from>
    <xdr:to>
      <xdr:col>0</xdr:col>
      <xdr:colOff>1543050</xdr:colOff>
      <xdr:row>0</xdr:row>
      <xdr:rowOff>647700</xdr:rowOff>
    </xdr:to>
    <xdr:pic>
      <xdr:nvPicPr>
        <xdr:cNvPr id="1" name="Picture 1"/>
        <xdr:cNvPicPr preferRelativeResize="1">
          <a:picLocks noChangeAspect="1"/>
        </xdr:cNvPicPr>
      </xdr:nvPicPr>
      <xdr:blipFill>
        <a:blip r:embed="rId1"/>
        <a:stretch>
          <a:fillRect/>
        </a:stretch>
      </xdr:blipFill>
      <xdr:spPr>
        <a:xfrm>
          <a:off x="323850" y="28575"/>
          <a:ext cx="12192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48"/>
  <sheetViews>
    <sheetView tabSelected="1" zoomScale="125" zoomScaleNormal="125" zoomScalePageLayoutView="0" workbookViewId="0" topLeftCell="A1">
      <selection activeCell="C52" sqref="C52"/>
    </sheetView>
  </sheetViews>
  <sheetFormatPr defaultColWidth="8.8515625" defaultRowHeight="15"/>
  <cols>
    <col min="1" max="1" width="50.421875" style="25" customWidth="1"/>
    <col min="2" max="2" width="21.421875" style="25" customWidth="1"/>
    <col min="3" max="3" width="20.140625" style="25" customWidth="1"/>
    <col min="4" max="4" width="21.421875" style="25" customWidth="1"/>
    <col min="5" max="5" width="15.421875" style="0" customWidth="1"/>
    <col min="6" max="6" width="11.00390625" style="0" bestFit="1" customWidth="1"/>
    <col min="7" max="8" width="8.8515625" style="0" customWidth="1"/>
    <col min="9" max="9" width="11.421875" style="0" customWidth="1"/>
  </cols>
  <sheetData>
    <row r="1" ht="54" customHeight="1"/>
    <row r="2" spans="1:2" ht="15">
      <c r="A2" s="26" t="s">
        <v>4</v>
      </c>
      <c r="B2" s="27"/>
    </row>
    <row r="3" spans="4:9" ht="15">
      <c r="D3" s="28"/>
      <c r="E3" s="20"/>
      <c r="F3" s="20"/>
      <c r="G3" s="20"/>
      <c r="H3" s="20"/>
      <c r="I3" s="21"/>
    </row>
    <row r="4" spans="1:9" ht="15">
      <c r="A4" s="25" t="s">
        <v>21</v>
      </c>
      <c r="B4" s="29">
        <v>2000</v>
      </c>
      <c r="D4" s="30"/>
      <c r="E4" s="19"/>
      <c r="F4" s="19"/>
      <c r="G4" s="19"/>
      <c r="H4" s="19"/>
      <c r="I4" s="22"/>
    </row>
    <row r="5" spans="4:9" ht="15">
      <c r="D5" s="30"/>
      <c r="E5" s="19"/>
      <c r="F5" s="19"/>
      <c r="G5" s="19"/>
      <c r="H5" s="19"/>
      <c r="I5" s="22"/>
    </row>
    <row r="6" spans="1:9" ht="15">
      <c r="A6" s="25" t="s">
        <v>15</v>
      </c>
      <c r="B6" s="31">
        <v>1</v>
      </c>
      <c r="D6" s="30"/>
      <c r="E6" s="19"/>
      <c r="F6" s="19"/>
      <c r="G6" s="19"/>
      <c r="H6" s="19"/>
      <c r="I6" s="22"/>
    </row>
    <row r="7" spans="4:9" ht="15">
      <c r="D7" s="30"/>
      <c r="E7" s="19"/>
      <c r="F7" s="19"/>
      <c r="G7" s="19"/>
      <c r="H7" s="19"/>
      <c r="I7" s="22"/>
    </row>
    <row r="8" spans="1:9" ht="15">
      <c r="A8" s="25" t="s">
        <v>22</v>
      </c>
      <c r="B8" s="29">
        <v>10</v>
      </c>
      <c r="D8" s="30"/>
      <c r="E8" s="19"/>
      <c r="F8" s="19"/>
      <c r="G8" s="19"/>
      <c r="H8" s="19"/>
      <c r="I8" s="22"/>
    </row>
    <row r="9" spans="2:9" ht="15">
      <c r="B9" s="64"/>
      <c r="D9" s="30"/>
      <c r="E9" s="19"/>
      <c r="F9" s="19"/>
      <c r="G9" s="19"/>
      <c r="H9" s="19"/>
      <c r="I9" s="22"/>
    </row>
    <row r="10" spans="1:9" ht="15">
      <c r="A10" s="25" t="s">
        <v>36</v>
      </c>
      <c r="B10" s="29">
        <v>365</v>
      </c>
      <c r="D10" s="32"/>
      <c r="E10" s="23"/>
      <c r="F10" s="23"/>
      <c r="G10" s="23"/>
      <c r="H10" s="23"/>
      <c r="I10" s="24"/>
    </row>
    <row r="11" ht="15"/>
    <row r="12" spans="1:4" ht="15">
      <c r="A12" s="33"/>
      <c r="B12" s="1" t="s">
        <v>23</v>
      </c>
      <c r="C12" s="1" t="s">
        <v>24</v>
      </c>
      <c r="D12" s="1" t="s">
        <v>25</v>
      </c>
    </row>
    <row r="13" spans="1:4" ht="15">
      <c r="A13" s="34" t="s">
        <v>26</v>
      </c>
      <c r="B13" s="2">
        <f>B4</f>
        <v>2000</v>
      </c>
      <c r="C13" s="2">
        <f>B13</f>
        <v>2000</v>
      </c>
      <c r="D13" s="3">
        <f>B13</f>
        <v>2000</v>
      </c>
    </row>
    <row r="14" spans="1:4" ht="15">
      <c r="A14" s="35" t="s">
        <v>14</v>
      </c>
      <c r="B14" s="36">
        <f>B6</f>
        <v>1</v>
      </c>
      <c r="C14" s="36">
        <f>B14</f>
        <v>1</v>
      </c>
      <c r="D14" s="36">
        <f>B14</f>
        <v>1</v>
      </c>
    </row>
    <row r="15" spans="1:4" ht="15">
      <c r="A15" s="35" t="s">
        <v>27</v>
      </c>
      <c r="B15" s="37">
        <f>B8</f>
        <v>10</v>
      </c>
      <c r="C15" s="37">
        <f>B15</f>
        <v>10</v>
      </c>
      <c r="D15" s="37">
        <f>B15</f>
        <v>10</v>
      </c>
    </row>
    <row r="16" spans="1:4" ht="15">
      <c r="A16" s="38" t="s">
        <v>28</v>
      </c>
      <c r="B16" s="39">
        <v>450</v>
      </c>
      <c r="C16" s="39">
        <v>220</v>
      </c>
      <c r="D16" s="39">
        <v>10</v>
      </c>
    </row>
    <row r="17" spans="1:4" ht="15">
      <c r="A17" s="34" t="s">
        <v>18</v>
      </c>
      <c r="B17" s="13">
        <v>2000</v>
      </c>
      <c r="C17" s="13">
        <v>16000</v>
      </c>
      <c r="D17" s="14">
        <v>50000</v>
      </c>
    </row>
    <row r="18" spans="1:6" ht="15">
      <c r="A18" s="34" t="s">
        <v>13</v>
      </c>
      <c r="B18" s="12">
        <v>250</v>
      </c>
      <c r="C18" s="12">
        <v>150</v>
      </c>
      <c r="D18" s="12">
        <v>80</v>
      </c>
      <c r="F18" s="7"/>
    </row>
    <row r="19" spans="1:4" ht="30.75" customHeight="1">
      <c r="A19" s="10" t="s">
        <v>16</v>
      </c>
      <c r="B19" s="4">
        <f>(B18/1000)*B13*B14*B10*B15</f>
        <v>1825000</v>
      </c>
      <c r="C19" s="4">
        <f>(C18/1000)*C13*C14*B10*C15</f>
        <v>1095000</v>
      </c>
      <c r="D19" s="4">
        <f>(D18/1000)*D13*D14*B10*D15</f>
        <v>584000</v>
      </c>
    </row>
    <row r="20" spans="1:4" ht="30">
      <c r="A20" s="10" t="s">
        <v>29</v>
      </c>
      <c r="B20" s="4">
        <f>B16*B13</f>
        <v>900000</v>
      </c>
      <c r="C20" s="4">
        <f>C16*C13</f>
        <v>440000</v>
      </c>
      <c r="D20" s="4">
        <f>D16*D13</f>
        <v>20000</v>
      </c>
    </row>
    <row r="21" spans="1:4" ht="15">
      <c r="A21" s="34" t="s">
        <v>12</v>
      </c>
      <c r="B21" s="4">
        <f>SUM(B19:B20)</f>
        <v>2725000</v>
      </c>
      <c r="C21" s="4">
        <f>C19+C20</f>
        <v>1535000</v>
      </c>
      <c r="D21" s="4">
        <f>D19+D20</f>
        <v>604000</v>
      </c>
    </row>
    <row r="22" spans="1:4" ht="15">
      <c r="A22" s="34" t="s">
        <v>30</v>
      </c>
      <c r="B22" s="6">
        <f>B17/(365*B15)</f>
        <v>0.547945205479452</v>
      </c>
      <c r="C22" s="6">
        <f>C17/(365*C15)</f>
        <v>4.383561643835616</v>
      </c>
      <c r="D22" s="6">
        <f>D17/(365*D15)</f>
        <v>13.698630136986301</v>
      </c>
    </row>
    <row r="23" spans="1:4" ht="30">
      <c r="A23" s="10" t="s">
        <v>34</v>
      </c>
      <c r="B23" s="5">
        <f>B21*D22</f>
        <v>37328767.12328767</v>
      </c>
      <c r="C23" s="5">
        <f>C21*D22</f>
        <v>21027397.26027397</v>
      </c>
      <c r="D23" s="5">
        <f>D21*D22</f>
        <v>8273972.602739726</v>
      </c>
    </row>
    <row r="24" spans="1:4" ht="15">
      <c r="A24" s="11" t="s">
        <v>11</v>
      </c>
      <c r="B24" s="9">
        <f>B18*B15*365/1000*0.4/1000</f>
        <v>0.365</v>
      </c>
      <c r="C24" s="9">
        <f>C18*C15*365/1000*0.4/1000</f>
        <v>0.219</v>
      </c>
      <c r="D24" s="9">
        <f>D18*D15*365/1000*0.4/1000</f>
        <v>0.11680000000000001</v>
      </c>
    </row>
    <row r="25" spans="1:4" ht="15">
      <c r="A25" s="15"/>
      <c r="B25" s="16"/>
      <c r="C25" s="16"/>
      <c r="D25" s="16"/>
    </row>
    <row r="26" spans="1:4" ht="15">
      <c r="A26" s="50" t="s">
        <v>17</v>
      </c>
      <c r="B26" s="51"/>
      <c r="C26" s="51"/>
      <c r="D26" s="52"/>
    </row>
    <row r="27" spans="1:4" ht="15">
      <c r="A27" s="53"/>
      <c r="B27" s="54"/>
      <c r="C27" s="54"/>
      <c r="D27" s="55"/>
    </row>
    <row r="28" spans="2:4" ht="30">
      <c r="B28" s="17" t="s">
        <v>31</v>
      </c>
      <c r="C28" s="17" t="s">
        <v>32</v>
      </c>
      <c r="D28" s="17" t="s">
        <v>33</v>
      </c>
    </row>
    <row r="29" spans="2:4" ht="15">
      <c r="B29" s="8"/>
      <c r="C29" s="8"/>
      <c r="D29" s="8"/>
    </row>
    <row r="30" spans="1:4" ht="15">
      <c r="A30" s="33" t="s">
        <v>6</v>
      </c>
      <c r="B30" s="40">
        <f>B21-C21</f>
        <v>1190000</v>
      </c>
      <c r="C30" s="40">
        <f>B21-D21</f>
        <v>2121000</v>
      </c>
      <c r="D30" s="40">
        <f>C21-D21</f>
        <v>931000</v>
      </c>
    </row>
    <row r="31" spans="1:4" ht="15">
      <c r="A31" s="33" t="s">
        <v>7</v>
      </c>
      <c r="B31" s="40">
        <f>B23-C23</f>
        <v>16301369.8630137</v>
      </c>
      <c r="C31" s="40">
        <f>B23-D23</f>
        <v>29054794.520547945</v>
      </c>
      <c r="D31" s="40">
        <f>C23-D23</f>
        <v>12753424.657534245</v>
      </c>
    </row>
    <row r="32" spans="1:4" ht="15">
      <c r="A32" s="33" t="s">
        <v>5</v>
      </c>
      <c r="B32" s="41">
        <f>B31/B23</f>
        <v>0.43669724770642204</v>
      </c>
      <c r="C32" s="41">
        <f>C31/B23</f>
        <v>0.778348623853211</v>
      </c>
      <c r="D32" s="41">
        <f>D31/C23</f>
        <v>0.606514657980456</v>
      </c>
    </row>
    <row r="33" spans="1:4" ht="15">
      <c r="A33" s="33" t="s">
        <v>9</v>
      </c>
      <c r="B33" s="42">
        <f>B24-C24</f>
        <v>0.146</v>
      </c>
      <c r="C33" s="42">
        <f>B24-D24</f>
        <v>0.24819999999999998</v>
      </c>
      <c r="D33" s="42">
        <f>C24-D24</f>
        <v>0.10219999999999999</v>
      </c>
    </row>
    <row r="34" spans="1:4" ht="15">
      <c r="A34" s="33" t="s">
        <v>10</v>
      </c>
      <c r="B34" s="41">
        <f>B33/B24</f>
        <v>0.39999999999999997</v>
      </c>
      <c r="C34" s="41">
        <f>C33/B24</f>
        <v>0.6799999999999999</v>
      </c>
      <c r="D34" s="41">
        <f>D33/C24</f>
        <v>0.4666666666666666</v>
      </c>
    </row>
    <row r="35" spans="1:4" ht="15">
      <c r="A35" s="27"/>
      <c r="B35" s="43"/>
      <c r="C35" s="43"/>
      <c r="D35" s="43"/>
    </row>
    <row r="36" spans="1:4" ht="15">
      <c r="A36" s="56" t="s">
        <v>20</v>
      </c>
      <c r="B36" s="57"/>
      <c r="C36" s="58"/>
      <c r="D36" s="43"/>
    </row>
    <row r="37" spans="1:3" ht="15">
      <c r="A37" s="59"/>
      <c r="B37" s="60"/>
      <c r="C37" s="61"/>
    </row>
    <row r="38" spans="1:3" ht="30">
      <c r="A38" s="44"/>
      <c r="B38" s="18" t="s">
        <v>0</v>
      </c>
      <c r="C38" s="18" t="s">
        <v>1</v>
      </c>
    </row>
    <row r="39" spans="2:3" ht="15">
      <c r="B39" s="8"/>
      <c r="C39" s="8"/>
    </row>
    <row r="40" spans="1:3" ht="15">
      <c r="A40" s="33" t="s">
        <v>35</v>
      </c>
      <c r="B40" s="49">
        <v>4800</v>
      </c>
      <c r="C40" s="49">
        <v>4800</v>
      </c>
    </row>
    <row r="41" spans="1:3" ht="15">
      <c r="A41" s="33" t="s">
        <v>2</v>
      </c>
      <c r="B41" s="40">
        <f>B40*B13</f>
        <v>9600000</v>
      </c>
      <c r="C41" s="40">
        <f>C40*C13</f>
        <v>9600000</v>
      </c>
    </row>
    <row r="42" spans="1:3" ht="15">
      <c r="A42" s="33" t="s">
        <v>3</v>
      </c>
      <c r="B42" s="40">
        <f>C30</f>
        <v>2121000</v>
      </c>
      <c r="C42" s="40">
        <f>D30</f>
        <v>931000</v>
      </c>
    </row>
    <row r="43" spans="1:3" ht="15">
      <c r="A43" s="33" t="s">
        <v>19</v>
      </c>
      <c r="B43" s="40">
        <f>B42*D22</f>
        <v>29054794.520547945</v>
      </c>
      <c r="C43" s="40">
        <f>D31</f>
        <v>12753424.657534245</v>
      </c>
    </row>
    <row r="44" spans="1:3" ht="15">
      <c r="A44" s="33" t="s">
        <v>8</v>
      </c>
      <c r="B44" s="45">
        <f>B41/B42</f>
        <v>4.526166902404526</v>
      </c>
      <c r="C44" s="45">
        <f>C41/C42</f>
        <v>10.311493018259936</v>
      </c>
    </row>
    <row r="45" ht="18.75">
      <c r="B45" s="46"/>
    </row>
    <row r="46" spans="1:3" ht="15.75">
      <c r="A46" s="62" t="s">
        <v>37</v>
      </c>
      <c r="B46" s="63"/>
      <c r="C46" s="63"/>
    </row>
    <row r="47" ht="27" customHeight="1">
      <c r="B47" s="47"/>
    </row>
    <row r="48" ht="18">
      <c r="B48" s="48"/>
    </row>
  </sheetData>
  <sheetProtection/>
  <mergeCells count="3">
    <mergeCell ref="A26:D27"/>
    <mergeCell ref="A36:C37"/>
    <mergeCell ref="A46:C46"/>
  </mergeCells>
  <printOptions/>
  <pageMargins left="0.7086614173228347" right="0.7086614173228347" top="0.7480314960629921" bottom="0.7480314960629921" header="0.31496062992125984" footer="0.31496062992125984"/>
  <pageSetup horizontalDpi="300" verticalDpi="300" orientation="landscape" paperSize="9" scale="90"/>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dc:creator>
  <cp:keywords/>
  <dc:description/>
  <cp:lastModifiedBy>Raja</cp:lastModifiedBy>
  <cp:lastPrinted>2009-05-03T20:51:14Z</cp:lastPrinted>
  <dcterms:created xsi:type="dcterms:W3CDTF">2009-05-02T20:18:47Z</dcterms:created>
  <dcterms:modified xsi:type="dcterms:W3CDTF">2017-10-15T11:56:07Z</dcterms:modified>
  <cp:category/>
  <cp:version/>
  <cp:contentType/>
  <cp:contentStatus/>
</cp:coreProperties>
</file>